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65" windowHeight="6030" activeTab="2"/>
  </bookViews>
  <sheets>
    <sheet name="P&amp;L" sheetId="1" r:id="rId1"/>
    <sheet name="Bal. Sheet" sheetId="2" r:id="rId2"/>
    <sheet name="CHANGES IN EQUITY" sheetId="3" r:id="rId3"/>
    <sheet name="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'[6]A-1'!#REF!</definedName>
    <definedName name="_Order1" hidden="1">255</definedName>
    <definedName name="_Sort" hidden="1">'[6]A-1'!#REF!</definedName>
    <definedName name="ACT2">#REF!</definedName>
    <definedName name="ADJ2">#REF!</definedName>
    <definedName name="ALLOT2">#REF!</definedName>
    <definedName name="B">#REF!</definedName>
    <definedName name="Chargeabl">'[2]FF-1'!#REF!</definedName>
    <definedName name="Chargeable">'[2]FF-1'!#REF!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1">'Bal. Sheet'!$B$1:$H$55</definedName>
    <definedName name="_xlnm.Print_Area" localSheetId="3">'CASH FLOW'!$A$2:$M$46</definedName>
    <definedName name="_xlnm.Print_Area" localSheetId="2">'CHANGES IN EQUITY'!$A$2:$R$25</definedName>
    <definedName name="_xlnm.Print_Area" localSheetId="0">'P&amp;L'!$B$1:$N$53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'[4]5 Analysis'!#REF!</definedName>
    <definedName name="Title">'[4]5 Analysis'!#REF!</definedName>
    <definedName name="TotalCA">'[5]FF-5'!#REF!</definedName>
    <definedName name="TOTALS">#REF!</definedName>
    <definedName name="Type">#REF!</definedName>
    <definedName name="VALID01234">#REF!,#REF!</definedName>
    <definedName name="you">'[2]FF-1'!#REF!</definedName>
  </definedNames>
  <calcPr fullCalcOnLoad="1"/>
</workbook>
</file>

<file path=xl/sharedStrings.xml><?xml version="1.0" encoding="utf-8"?>
<sst xmlns="http://schemas.openxmlformats.org/spreadsheetml/2006/main" count="135" uniqueCount="113">
  <si>
    <t xml:space="preserve">As at </t>
  </si>
  <si>
    <t>June 30, 2002</t>
  </si>
  <si>
    <t>ASSETS</t>
  </si>
  <si>
    <t>Cash and balances with banks and agents</t>
  </si>
  <si>
    <t>Deposits and placement with financial institutions</t>
  </si>
  <si>
    <t>Dealing securities</t>
  </si>
  <si>
    <t>Investment securities</t>
  </si>
  <si>
    <t>Financing of customers</t>
  </si>
  <si>
    <t>Other assets</t>
  </si>
  <si>
    <t>Statutory deposits with Bank Negara Malaysia</t>
  </si>
  <si>
    <t>Statutory deposits with Accountant General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</si>
  <si>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</si>
  <si>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</si>
  <si>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</si>
  <si>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</si>
  <si>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</si>
  <si>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</si>
  <si>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</si>
  <si>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</si>
  <si>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</si>
  <si>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</si>
  <si>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</si>
  <si>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</si>
  <si>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Group Family Takaful Fund</t>
  </si>
  <si>
    <t>General Retakaful Fund</t>
  </si>
  <si>
    <t>ASEAN Takaful Group Retakaful Pool</t>
  </si>
  <si>
    <t>Family Retakaful Fund</t>
  </si>
  <si>
    <t>Total Takaful Funds</t>
  </si>
  <si>
    <t>Minority Interest</t>
  </si>
  <si>
    <t>Total Liabilities, Shareholders' Funds and Takaful Funds</t>
  </si>
  <si>
    <t>COMMITMENTS AND CONTINGENCIES</t>
  </si>
  <si>
    <t>Net tangible assets per share (RM)</t>
  </si>
  <si>
    <t>Staff Cost</t>
  </si>
  <si>
    <t>Depreciation &amp; amortisation</t>
  </si>
  <si>
    <t>Finance Cost</t>
  </si>
  <si>
    <t>Share in the results of associated</t>
  </si>
  <si>
    <t>companies</t>
  </si>
  <si>
    <t>Profit Before Tax and Zakat</t>
  </si>
  <si>
    <t xml:space="preserve">Taxation </t>
  </si>
  <si>
    <t>Zakat</t>
  </si>
  <si>
    <t>Profit / (loss) After Taxation, Zakat</t>
  </si>
  <si>
    <t xml:space="preserve">Minority Interests </t>
  </si>
  <si>
    <t>Earning Per Share - basic (sen)</t>
  </si>
  <si>
    <t>Cash and balances with bank and agents</t>
  </si>
  <si>
    <t xml:space="preserve">Net Profit for the period </t>
  </si>
  <si>
    <t>Other operating expenses</t>
  </si>
  <si>
    <t>Sept. 30, 2002</t>
  </si>
  <si>
    <t>Unaudited Condensed Consolidated Balance Sheet as at 30th September 2002</t>
  </si>
  <si>
    <t xml:space="preserve">Unaudited Condensed Consolidated Income Statement </t>
  </si>
  <si>
    <t>for the Period Ended 30th September 2002</t>
  </si>
  <si>
    <t>3 months ended</t>
  </si>
  <si>
    <t>30 September</t>
  </si>
  <si>
    <t>RM'000</t>
  </si>
  <si>
    <t>CONDENSED CONSOLIDATED STATEMENT OF CHANGES IN EQUITY</t>
  </si>
  <si>
    <t>FOR THE QUARTER ENDED 30 SEPTEMBER, 2002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</si>
  <si>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</si>
  <si>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</si>
  <si>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</si>
  <si>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</si>
  <si>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</si>
  <si>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</si>
  <si>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</si>
  <si>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</si>
  <si>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</si>
  <si>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</si>
  <si>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</si>
  <si>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</si>
  <si>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</si>
  <si>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</si>
  <si>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</si>
  <si>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>At 1 July, 2002</t>
  </si>
  <si>
    <t xml:space="preserve">Currency translation differences </t>
  </si>
  <si>
    <t>Net gain not recognised in the</t>
  </si>
  <si>
    <t xml:space="preserve">income statement </t>
  </si>
  <si>
    <t xml:space="preserve">Net profit for the year </t>
  </si>
  <si>
    <t>At 30 September, 2002</t>
  </si>
  <si>
    <t>Revenue</t>
  </si>
  <si>
    <t xml:space="preserve">RM'000 </t>
  </si>
  <si>
    <t>Investment in associated companies</t>
  </si>
  <si>
    <t>Due from associated company</t>
  </si>
  <si>
    <t>Property, plant and equiptment</t>
  </si>
  <si>
    <t>Other payables</t>
  </si>
  <si>
    <t>Profit from operation</t>
  </si>
  <si>
    <t>before Minority Interests</t>
  </si>
  <si>
    <t>Operating profit before working capital changes</t>
  </si>
  <si>
    <t>Purchase of fixed assets</t>
  </si>
  <si>
    <t>Net cash used in investing activities</t>
  </si>
  <si>
    <t>Deposits and placement with financial instituion</t>
  </si>
  <si>
    <t>Cumulative</t>
  </si>
  <si>
    <t>CONDENSED CONSOLIDATED CASH FLOW STATEMENT</t>
  </si>
  <si>
    <t>3 MONTHS</t>
  </si>
  <si>
    <t>ENDED</t>
  </si>
  <si>
    <t>30 SEPT</t>
  </si>
  <si>
    <t>CASH FLOWS FROM OPERATING ACTIVITIES</t>
  </si>
  <si>
    <t>Profit before taxation</t>
  </si>
  <si>
    <t>Adjustment for non-cash flow:-</t>
  </si>
  <si>
    <t>Non-cash items</t>
  </si>
  <si>
    <t xml:space="preserve">Changes in working capital </t>
  </si>
  <si>
    <t xml:space="preserve">Net change in current assets </t>
  </si>
  <si>
    <t>Net change in current liabilities</t>
  </si>
  <si>
    <t>CASH FLOWS FROM INVESTING ACTIVITIES</t>
  </si>
  <si>
    <t>Other investments</t>
  </si>
  <si>
    <t>CASH FLOWS FROM FINANCING ACTIVITIES</t>
  </si>
  <si>
    <t>Proceeds from issuance of shares</t>
  </si>
  <si>
    <t>Loans sold to Cagamas</t>
  </si>
  <si>
    <t>Net cash generated from financing activities</t>
  </si>
  <si>
    <t>CASH AND CASH EQUIVALENTS AT BEGINNING OF QUARTER</t>
  </si>
  <si>
    <t>CASH AND CASH EQUIVALENTS AT END OF QUARTER</t>
  </si>
  <si>
    <t>Cash and cash equivalents:</t>
  </si>
  <si>
    <t>Financing Loss and provision</t>
  </si>
  <si>
    <t>NET DECREASE IN CASH AND CASH EQUIVALENTS</t>
  </si>
  <si>
    <t>Net cash used in operating activities</t>
  </si>
  <si>
    <t>BIMB HOLDINGS BERHAD (No : 423858-X)</t>
  </si>
</sst>
</file>

<file path=xl/styles.xml><?xml version="1.0" encoding="utf-8"?>
<styleSheet xmlns="http://schemas.openxmlformats.org/spreadsheetml/2006/main">
  <numFmts count="8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"/>
    <numFmt numFmtId="171" formatCode="#,##0.000_);\(#,##0.000\)"/>
    <numFmt numFmtId="172" formatCode="0.00;[Red]0.00"/>
    <numFmt numFmtId="173" formatCode="#,##0.0000_);\(#,##0.0000\)"/>
    <numFmt numFmtId="174" formatCode="#,##0.00000_);\(#,##0.00000\)"/>
    <numFmt numFmtId="175" formatCode="0.00000"/>
    <numFmt numFmtId="176" formatCode="0_);\(0\)"/>
    <numFmt numFmtId="177" formatCode="0.00\ \ \ ;\-0.00\ \ \ ;0.00\ \ \ ;[Red]@&quot;    &quot;"/>
    <numFmt numFmtId="178" formatCode="#,##0.000000_);\(#,##0.000000\)"/>
    <numFmt numFmtId="179" formatCode="0.00_);\(0.00\)"/>
    <numFmt numFmtId="180" formatCode="m/d"/>
    <numFmt numFmtId="181" formatCode="0.0000_);\(0.0000\)"/>
    <numFmt numFmtId="182" formatCode="0.00000_);\(0.00000\)"/>
    <numFmt numFmtId="183" formatCode="_(* #,##0_);_(* \(#,##0\);_(* &quot;-&quot;??_);_(@_)"/>
    <numFmt numFmtId="184" formatCode="_(* #,##0.000_);_(* \(#,##0.000\);_(* &quot;-&quot;??_);_(@_)"/>
    <numFmt numFmtId="185" formatCode="_(* #,##0.0_);_(* \(#,##0.0\);_(* &quot;-&quot;??_);_(@_)"/>
    <numFmt numFmtId="186" formatCode="m/d/yyyy"/>
    <numFmt numFmtId="187" formatCode="_(* #,##0.0000_);_(* \(#,##0.0000\);_(* &quot;-&quot;??_);_(@_)"/>
    <numFmt numFmtId="188" formatCode="_(* #,##0.00000_);_(* \(#,##0.00000\);_(* &quot;-&quot;??_);_(@_)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_-* #,##0_-;\-* #,##0_-;_-* &quot;-&quot;??_-;_-@_-"/>
    <numFmt numFmtId="198" formatCode="_-* #,##0_-;* \(#,##0\)_-;_-* &quot;-&quot;??_-;_-@_-"/>
    <numFmt numFmtId="199" formatCode="#,##0;\(#,##0\)"/>
    <numFmt numFmtId="200" formatCode="0.0%"/>
    <numFmt numFmtId="201" formatCode="#,##0.000_);[Red]\(#,##0.000\)"/>
    <numFmt numFmtId="202" formatCode="0.000%"/>
    <numFmt numFmtId="203" formatCode="0.00_)"/>
    <numFmt numFmtId="204" formatCode="_-* #,##0.0_-;* \(#,##0.0\)_-;_-* &quot;-&quot;??_-;_-@_-"/>
    <numFmt numFmtId="205" formatCode="0.00%;\(0.00\)%"/>
    <numFmt numFmtId="206" formatCode="dd\-mmm\-yyyy"/>
    <numFmt numFmtId="207" formatCode="d\-mmm\-yyyy"/>
    <numFmt numFmtId="208" formatCode="_(* #,##0.0_);_(* \(#,##0.0\);_(* &quot;-&quot;_);_(@_)"/>
    <numFmt numFmtId="209" formatCode="_(* #,##0.00_);_(* \(#,##0.00\);_(* &quot;-&quot;_);_(@_)"/>
    <numFmt numFmtId="210" formatCode="_-* #,##0.0000_-;\-* #,##0.0000_-;_-* &quot;-&quot;????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_(* #,##0.000000_);_(* \(#,##0.000000\);_(* &quot;-&quot;??_);_(@_)"/>
    <numFmt numFmtId="215" formatCode="_(* #,##0.0000000_);_(* \(#,##0.0000000\);_(* &quot;-&quot;??_);_(@_)"/>
    <numFmt numFmtId="216" formatCode="_(* #,##0.0_);_(* \(#,##0.0\);_(* &quot;-&quot;?_);_(@_)"/>
    <numFmt numFmtId="217" formatCode="_-* #,##0.0_-;\-* #,##0.0_-;_-* &quot;-&quot;??_-;_-@_-"/>
    <numFmt numFmtId="218" formatCode="#,##0;[Red]#,##0"/>
    <numFmt numFmtId="219" formatCode="#,##0.0_);\(#,##0.0\)"/>
    <numFmt numFmtId="220" formatCode="0.0"/>
    <numFmt numFmtId="221" formatCode="mmm\-yyyy"/>
    <numFmt numFmtId="222" formatCode="General_)"/>
    <numFmt numFmtId="223" formatCode="_(* #,##0.0000_);_(* \(#,##0.0000\);_(* &quot;-&quot;_);_(@_)"/>
    <numFmt numFmtId="224" formatCode="_-* #,##0.000000_-;\-* #,##0.000000_-;_-* &quot;-&quot;??_-;_-@_-"/>
    <numFmt numFmtId="225" formatCode="&quot;RM&quot;#,##0.00;\-&quot;RM&quot;#,##0.00"/>
    <numFmt numFmtId="226" formatCode="##,##0.000_);\(#,##0.000\)"/>
    <numFmt numFmtId="227" formatCode="#,##0.000;\-#,##0.000"/>
    <numFmt numFmtId="228" formatCode="&quot;RM&quot;#,##0;\-&quot;RM&quot;#,##0"/>
    <numFmt numFmtId="229" formatCode="&quot;RM&quot;#,##0;[Red]\-&quot;RM&quot;#,##0"/>
    <numFmt numFmtId="230" formatCode="&quot;RM&quot;#,##0.00;[Red]\-&quot;RM&quot;#,##0.00"/>
    <numFmt numFmtId="231" formatCode="_-&quot;RM&quot;* #,##0_-;\-&quot;RM&quot;* #,##0_-;_-&quot;RM&quot;* &quot;-&quot;_-;_-@_-"/>
    <numFmt numFmtId="232" formatCode="_-&quot;RM&quot;* #,##0.00_-;\-&quot;RM&quot;* #,##0.00_-;_-&quot;RM&quot;* &quot;-&quot;??_-;_-@_-"/>
    <numFmt numFmtId="233" formatCode="0%;\(0%\)"/>
    <numFmt numFmtId="234" formatCode="_(* #,##0.00000000_);_(* \(#,##0.00000000\);_(* &quot;-&quot;??_);_(@_)"/>
    <numFmt numFmtId="235" formatCode="_(* #,##0.000000000_);_(* \(#,##0.000000000\);_(* &quot;-&quot;??_);_(@_)"/>
    <numFmt numFmtId="236" formatCode="_(* #,##0.0000000000_);_(* \(#,##0.0000000000\);_(* &quot;-&quot;??_);_(@_)"/>
    <numFmt numFmtId="237" formatCode="_(* #,##0.00000000000_);_(* \(#,##0.00000000000\);_(* &quot;-&quot;??_);_(@_)"/>
    <numFmt numFmtId="238" formatCode="_(* #,##0.000000000000_);_(* \(#,##0.000000000000\);_(* &quot;-&quot;??_);_(@_)"/>
    <numFmt numFmtId="239" formatCode="_-* #,##0.000_-;\-* #,##0.000_-;_-* &quot;-&quot;??_-;_-@_-"/>
    <numFmt numFmtId="240" formatCode="_-* #,##0.0000_-;\-* #,##0.0000_-;_-* &quot;-&quot;??_-;_-@_-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u val="single"/>
      <sz val="7.5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u val="single"/>
      <sz val="12"/>
      <name val="Times New Roman"/>
      <family val="1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 horizontal="center"/>
      <protection/>
    </xf>
    <xf numFmtId="0" fontId="14" fillId="0" borderId="0">
      <alignment/>
      <protection/>
    </xf>
    <xf numFmtId="0" fontId="14" fillId="0" borderId="2" applyFill="0">
      <alignment horizontal="center"/>
      <protection locked="0"/>
    </xf>
    <xf numFmtId="0" fontId="13" fillId="0" borderId="0" applyFill="0">
      <alignment horizontal="center"/>
      <protection locked="0"/>
    </xf>
    <xf numFmtId="0" fontId="13" fillId="2" borderId="0">
      <alignment/>
      <protection/>
    </xf>
    <xf numFmtId="0" fontId="13" fillId="0" borderId="0">
      <alignment/>
      <protection locked="0"/>
    </xf>
    <xf numFmtId="0" fontId="13" fillId="0" borderId="0">
      <alignment/>
      <protection/>
    </xf>
    <xf numFmtId="226" fontId="0" fillId="0" borderId="0">
      <alignment/>
      <protection/>
    </xf>
    <xf numFmtId="227" fontId="0" fillId="0" borderId="0">
      <alignment/>
      <protection/>
    </xf>
    <xf numFmtId="0" fontId="14" fillId="3" borderId="0">
      <alignment horizontal="right"/>
      <protection/>
    </xf>
    <xf numFmtId="0" fontId="13" fillId="0" borderId="0">
      <alignment/>
      <protection/>
    </xf>
    <xf numFmtId="225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15" fillId="0" borderId="0">
      <alignment/>
      <protection/>
    </xf>
    <xf numFmtId="189" fontId="0" fillId="0" borderId="0" applyFill="0" applyBorder="0" applyAlignment="0">
      <protection/>
    </xf>
    <xf numFmtId="196" fontId="0" fillId="0" borderId="0" applyFill="0" applyBorder="0" applyAlignment="0">
      <protection/>
    </xf>
    <xf numFmtId="228" fontId="0" fillId="0" borderId="0" applyFill="0" applyBorder="0" applyAlignment="0">
      <protection/>
    </xf>
    <xf numFmtId="229" fontId="0" fillId="0" borderId="0" applyFill="0" applyBorder="0" applyAlignment="0">
      <protection/>
    </xf>
    <xf numFmtId="225" fontId="0" fillId="0" borderId="0" applyFill="0" applyBorder="0" applyAlignment="0">
      <protection/>
    </xf>
    <xf numFmtId="189" fontId="0" fillId="0" borderId="0" applyFill="0" applyBorder="0" applyAlignment="0">
      <protection/>
    </xf>
    <xf numFmtId="230" fontId="0" fillId="0" borderId="0" applyFill="0" applyBorder="0" applyAlignment="0">
      <protection/>
    </xf>
    <xf numFmtId="196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5" fontId="15" fillId="0" borderId="0">
      <alignment/>
      <protection locked="0"/>
    </xf>
    <xf numFmtId="14" fontId="16" fillId="0" borderId="0" applyFill="0" applyBorder="0" applyAlignment="0">
      <protection/>
    </xf>
    <xf numFmtId="224" fontId="15" fillId="0" borderId="0">
      <alignment/>
      <protection locked="0"/>
    </xf>
    <xf numFmtId="189" fontId="0" fillId="0" borderId="0" applyFill="0" applyBorder="0" applyAlignment="0">
      <protection/>
    </xf>
    <xf numFmtId="196" fontId="0" fillId="0" borderId="0" applyFill="0" applyBorder="0" applyAlignment="0">
      <protection/>
    </xf>
    <xf numFmtId="189" fontId="0" fillId="0" borderId="0" applyFill="0" applyBorder="0" applyAlignment="0">
      <protection/>
    </xf>
    <xf numFmtId="230" fontId="0" fillId="0" borderId="0" applyFill="0" applyBorder="0" applyAlignment="0">
      <protection/>
    </xf>
    <xf numFmtId="196" fontId="0" fillId="0" borderId="0" applyFill="0" applyBorder="0" applyAlignment="0">
      <protection/>
    </xf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>
      <alignment/>
      <protection locked="0"/>
    </xf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202" fontId="0" fillId="0" borderId="0">
      <alignment/>
      <protection locked="0"/>
    </xf>
    <xf numFmtId="202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4" fillId="5" borderId="1" applyNumberFormat="0" applyBorder="0" applyAlignment="0" applyProtection="0"/>
    <xf numFmtId="189" fontId="0" fillId="0" borderId="0" applyFill="0" applyBorder="0" applyAlignment="0">
      <protection/>
    </xf>
    <xf numFmtId="196" fontId="0" fillId="0" borderId="0" applyFill="0" applyBorder="0" applyAlignment="0">
      <protection/>
    </xf>
    <xf numFmtId="189" fontId="0" fillId="0" borderId="0" applyFill="0" applyBorder="0" applyAlignment="0">
      <protection/>
    </xf>
    <xf numFmtId="230" fontId="0" fillId="0" borderId="0" applyFill="0" applyBorder="0" applyAlignment="0">
      <protection/>
    </xf>
    <xf numFmtId="196" fontId="0" fillId="0" borderId="0" applyFill="0" applyBorder="0" applyAlignment="0">
      <protection/>
    </xf>
    <xf numFmtId="203" fontId="1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5" fillId="0" borderId="0" applyBorder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9" fontId="0" fillId="0" borderId="0" applyFill="0" applyBorder="0" applyAlignment="0">
      <protection/>
    </xf>
    <xf numFmtId="196" fontId="0" fillId="0" borderId="0" applyFill="0" applyBorder="0" applyAlignment="0">
      <protection/>
    </xf>
    <xf numFmtId="189" fontId="0" fillId="0" borderId="0" applyFill="0" applyBorder="0" applyAlignment="0">
      <protection/>
    </xf>
    <xf numFmtId="230" fontId="0" fillId="0" borderId="0" applyFill="0" applyBorder="0" applyAlignment="0">
      <protection/>
    </xf>
    <xf numFmtId="196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76" fontId="5" fillId="0" borderId="0">
      <alignment/>
      <protection/>
    </xf>
    <xf numFmtId="177" fontId="4" fillId="0" borderId="6" applyNumberFormat="0" applyFont="0" applyFill="0" applyAlignment="0" applyProtection="0"/>
    <xf numFmtId="0" fontId="15" fillId="0" borderId="7" applyBorder="0">
      <alignment horizontal="justify" vertical="justify"/>
      <protection/>
    </xf>
    <xf numFmtId="49" fontId="16" fillId="0" borderId="0" applyFill="0" applyBorder="0" applyAlignment="0">
      <protection/>
    </xf>
    <xf numFmtId="231" fontId="0" fillId="0" borderId="0" applyFill="0" applyBorder="0" applyAlignment="0">
      <protection/>
    </xf>
    <xf numFmtId="232" fontId="0" fillId="0" borderId="0" applyFill="0" applyBorder="0" applyAlignment="0">
      <protection/>
    </xf>
    <xf numFmtId="202" fontId="0" fillId="0" borderId="8">
      <alignment/>
      <protection locked="0"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0" fillId="0" borderId="9" xfId="37" applyBorder="1" applyAlignment="1">
      <alignment/>
    </xf>
    <xf numFmtId="43" fontId="0" fillId="0" borderId="4" xfId="37" applyBorder="1" applyAlignment="1">
      <alignment/>
    </xf>
    <xf numFmtId="43" fontId="6" fillId="0" borderId="0" xfId="37" applyFont="1" applyAlignment="1">
      <alignment/>
    </xf>
    <xf numFmtId="4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3" fontId="0" fillId="0" borderId="10" xfId="37" applyBorder="1" applyAlignment="1">
      <alignment/>
    </xf>
    <xf numFmtId="43" fontId="0" fillId="0" borderId="11" xfId="37" applyBorder="1" applyAlignment="1">
      <alignment/>
    </xf>
    <xf numFmtId="183" fontId="0" fillId="0" borderId="0" xfId="37" applyNumberFormat="1" applyAlignment="1">
      <alignment/>
    </xf>
    <xf numFmtId="43" fontId="0" fillId="0" borderId="0" xfId="37" applyNumberFormat="1" applyAlignment="1">
      <alignment/>
    </xf>
    <xf numFmtId="183" fontId="0" fillId="0" borderId="0" xfId="37" applyNumberFormat="1" applyFont="1" applyFill="1" applyAlignment="1">
      <alignment horizontal="left"/>
    </xf>
    <xf numFmtId="183" fontId="11" fillId="0" borderId="9" xfId="37" applyNumberFormat="1" applyFont="1" applyBorder="1" applyAlignment="1">
      <alignment horizontal="right"/>
    </xf>
    <xf numFmtId="183" fontId="11" fillId="0" borderId="9" xfId="37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83" fontId="11" fillId="0" borderId="0" xfId="37" applyNumberFormat="1" applyFont="1" applyAlignment="1">
      <alignment horizontal="right"/>
    </xf>
    <xf numFmtId="183" fontId="11" fillId="0" borderId="0" xfId="37" applyNumberFormat="1" applyFont="1" applyAlignment="1">
      <alignment/>
    </xf>
    <xf numFmtId="183" fontId="0" fillId="0" borderId="9" xfId="37" applyNumberFormat="1" applyBorder="1" applyAlignment="1">
      <alignment/>
    </xf>
    <xf numFmtId="183" fontId="0" fillId="0" borderId="4" xfId="37" applyNumberFormat="1" applyBorder="1" applyAlignment="1">
      <alignment/>
    </xf>
    <xf numFmtId="43" fontId="6" fillId="0" borderId="0" xfId="37" applyNumberFormat="1" applyFont="1" applyAlignment="1">
      <alignment/>
    </xf>
    <xf numFmtId="183" fontId="0" fillId="0" borderId="10" xfId="37" applyNumberFormat="1" applyBorder="1" applyAlignment="1">
      <alignment/>
    </xf>
    <xf numFmtId="183" fontId="0" fillId="0" borderId="11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183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83" fontId="6" fillId="0" borderId="0" xfId="37" applyNumberFormat="1" applyFont="1" applyAlignment="1">
      <alignment/>
    </xf>
    <xf numFmtId="0" fontId="11" fillId="0" borderId="0" xfId="0" applyFont="1" applyBorder="1" applyAlignment="1">
      <alignment/>
    </xf>
    <xf numFmtId="183" fontId="11" fillId="0" borderId="0" xfId="37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6" fontId="10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183" fontId="11" fillId="0" borderId="10" xfId="37" applyNumberFormat="1" applyFont="1" applyBorder="1" applyAlignment="1">
      <alignment/>
    </xf>
    <xf numFmtId="183" fontId="11" fillId="0" borderId="4" xfId="37" applyNumberFormat="1" applyFont="1" applyBorder="1" applyAlignment="1">
      <alignment/>
    </xf>
    <xf numFmtId="183" fontId="11" fillId="0" borderId="0" xfId="0" applyNumberFormat="1" applyFont="1" applyAlignment="1">
      <alignment/>
    </xf>
    <xf numFmtId="183" fontId="11" fillId="0" borderId="2" xfId="37" applyNumberFormat="1" applyFont="1" applyBorder="1" applyAlignment="1">
      <alignment/>
    </xf>
    <xf numFmtId="183" fontId="0" fillId="0" borderId="0" xfId="37" applyNumberFormat="1" applyFont="1" applyFill="1" applyAlignment="1">
      <alignment/>
    </xf>
    <xf numFmtId="183" fontId="11" fillId="0" borderId="0" xfId="37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1" fillId="0" borderId="2" xfId="0" applyFont="1" applyBorder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" fontId="6" fillId="0" borderId="2" xfId="0" applyNumberFormat="1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90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]_fye2003-CONSOL-Sept2002-data-final" xfId="39"/>
    <cellStyle name="Comma [00]" xfId="40"/>
    <cellStyle name="Comma_Acc Dec" xfId="41"/>
    <cellStyle name="Comma_Accumulated Acc.-Details Transactions" xfId="42"/>
    <cellStyle name="Comma_fye2003-CONSOL-Sept2002-data-final" xfId="43"/>
    <cellStyle name="Currency" xfId="44"/>
    <cellStyle name="Currency [0]" xfId="45"/>
    <cellStyle name="Currency [0]_fye2003-CONSOL-Sept2002-data-final" xfId="46"/>
    <cellStyle name="Currency [00]" xfId="47"/>
    <cellStyle name="Currency_fye2003-CONSOL-Sept2002-data-final" xfId="48"/>
    <cellStyle name="Date" xfId="49"/>
    <cellStyle name="Date Short" xfId="50"/>
    <cellStyle name="Date_BIFCA2002-AllAWPs-final v2" xfId="51"/>
    <cellStyle name="Enter Currency (0)" xfId="52"/>
    <cellStyle name="Enter Currency (2)" xfId="53"/>
    <cellStyle name="Enter Units (0)" xfId="54"/>
    <cellStyle name="Enter Units (1)" xfId="55"/>
    <cellStyle name="Enter Units (2)" xfId="56"/>
    <cellStyle name="ÊÝ [0.00]_NO.1-CLAIM FORMAT" xfId="57"/>
    <cellStyle name="ÊÝ_NO.1-CLAIM FORMAT" xfId="58"/>
    <cellStyle name="Fixed" xfId="59"/>
    <cellStyle name="Followed Hyperlink" xfId="60"/>
    <cellStyle name="Followed Hyperlink_fye2003-CONSOL-Sept2002-data-final" xfId="61"/>
    <cellStyle name="Grey" xfId="62"/>
    <cellStyle name="Header1" xfId="63"/>
    <cellStyle name="Header2" xfId="64"/>
    <cellStyle name="Heading1" xfId="65"/>
    <cellStyle name="Heading2" xfId="66"/>
    <cellStyle name="HELV8BLUE" xfId="67"/>
    <cellStyle name="Hyperlink" xfId="68"/>
    <cellStyle name="Hyperlink_fye2003-CONSOL-Sept2002-data-final" xfId="69"/>
    <cellStyle name="Input [yellow]" xfId="70"/>
    <cellStyle name="Link Currency (0)" xfId="71"/>
    <cellStyle name="Link Currency (2)" xfId="72"/>
    <cellStyle name="Link Units (0)" xfId="73"/>
    <cellStyle name="Link Units (1)" xfId="74"/>
    <cellStyle name="Link Units (2)" xfId="75"/>
    <cellStyle name="Normal - Style1" xfId="76"/>
    <cellStyle name="Normal_Acc Dec" xfId="77"/>
    <cellStyle name="Normal_Accumulated Acc.-Details Transactions" xfId="78"/>
    <cellStyle name="Normal_CONSOL98(AFTER)" xfId="79"/>
    <cellStyle name="Normal_Control" xfId="80"/>
    <cellStyle name="Normal_SL Trial Bal" xfId="81"/>
    <cellStyle name="Percent" xfId="82"/>
    <cellStyle name="Percent [0]" xfId="83"/>
    <cellStyle name="Percent [00]" xfId="84"/>
    <cellStyle name="Percent [2]" xfId="85"/>
    <cellStyle name="PrePop Currency (0)" xfId="86"/>
    <cellStyle name="PrePop Currency (2)" xfId="87"/>
    <cellStyle name="PrePop Units (0)" xfId="88"/>
    <cellStyle name="PrePop Units (1)" xfId="89"/>
    <cellStyle name="PrePop Units (2)" xfId="90"/>
    <cellStyle name="Profile" xfId="91"/>
    <cellStyle name="RM" xfId="92"/>
    <cellStyle name="TableBorder" xfId="93"/>
    <cellStyle name="text" xfId="94"/>
    <cellStyle name="Text Indent A" xfId="95"/>
    <cellStyle name="Text Indent B" xfId="96"/>
    <cellStyle name="Text Indent C" xfId="97"/>
    <cellStyle name="Total" xfId="98"/>
    <cellStyle name="Tusental (0)_pldt" xfId="99"/>
    <cellStyle name="Tusental_pldt" xfId="100"/>
    <cellStyle name="Valuta (0)_pldt" xfId="101"/>
    <cellStyle name="Valuta_pldt" xfId="102"/>
    <cellStyle name="W_CATÊSSP_1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104775</xdr:rowOff>
    </xdr:from>
    <xdr:to>
      <xdr:col>9</xdr:col>
      <xdr:colOff>114300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067050" y="160020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104775</xdr:rowOff>
    </xdr:from>
    <xdr:to>
      <xdr:col>15</xdr:col>
      <xdr:colOff>0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619750" y="1600200"/>
          <a:ext cx="10477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lead-Abacu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BP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ABACUS-SCH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lanisys-Lea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LL%20files\bloom\1998\Bloomadvertising\Less%20than%20200%20hours\Client%20Code%20(BLO278)\Year%20end%20311298\09-AWPs\BLO278-All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L%20files\bloom\1997\bloomconso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k-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 CASH FLOW (2)"/>
      <sheetName val="Cash flow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zoomScaleSheetLayoutView="100" workbookViewId="0" topLeftCell="A1">
      <selection activeCell="J13" sqref="J13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1.7109375" style="0" customWidth="1"/>
    <col min="5" max="5" width="6.140625" style="0" customWidth="1"/>
    <col min="6" max="6" width="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</cols>
  <sheetData>
    <row r="1" spans="12:14" ht="15.75">
      <c r="L1" s="60"/>
      <c r="M1" s="60"/>
      <c r="N1" s="60"/>
    </row>
    <row r="2" spans="2:14" ht="18">
      <c r="B2" s="61" t="s">
        <v>112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4" spans="2:14" ht="18">
      <c r="B4" s="61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2:14" ht="18">
      <c r="B5" s="61" t="s">
        <v>49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6" customHeight="1" thickBo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2:14" ht="12.7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2:14" ht="12.75">
      <c r="L8" s="65" t="s">
        <v>88</v>
      </c>
      <c r="M8" s="65"/>
      <c r="N8" s="65"/>
    </row>
    <row r="9" spans="8:14" ht="12.75">
      <c r="H9" s="64" t="s">
        <v>50</v>
      </c>
      <c r="I9" s="64"/>
      <c r="J9" s="64"/>
      <c r="L9" s="64" t="s">
        <v>50</v>
      </c>
      <c r="M9" s="64"/>
      <c r="N9" s="64"/>
    </row>
    <row r="10" spans="8:14" ht="13.5" thickBot="1">
      <c r="H10" s="62" t="s">
        <v>51</v>
      </c>
      <c r="I10" s="63"/>
      <c r="J10" s="63"/>
      <c r="K10" s="7"/>
      <c r="L10" s="62" t="s">
        <v>51</v>
      </c>
      <c r="M10" s="63"/>
      <c r="N10" s="63"/>
    </row>
    <row r="11" spans="8:14" ht="12.75">
      <c r="H11" s="4">
        <v>2002</v>
      </c>
      <c r="I11" s="2"/>
      <c r="J11" s="4">
        <v>2001</v>
      </c>
      <c r="K11" s="2"/>
      <c r="L11" s="4">
        <v>2002</v>
      </c>
      <c r="M11" s="2"/>
      <c r="N11" s="2">
        <v>2001</v>
      </c>
    </row>
    <row r="12" spans="8:14" ht="12.75">
      <c r="H12" s="14" t="s">
        <v>52</v>
      </c>
      <c r="I12" s="14"/>
      <c r="J12" s="14" t="s">
        <v>52</v>
      </c>
      <c r="K12" s="14"/>
      <c r="L12" s="14" t="s">
        <v>52</v>
      </c>
      <c r="M12" s="14"/>
      <c r="N12" s="14" t="s">
        <v>52</v>
      </c>
    </row>
    <row r="14" spans="2:14" ht="12.75">
      <c r="B14" t="s">
        <v>76</v>
      </c>
      <c r="D14" s="15"/>
      <c r="E14" s="16"/>
      <c r="H14" s="19">
        <v>124819</v>
      </c>
      <c r="I14" s="9"/>
      <c r="J14" s="19">
        <v>91641</v>
      </c>
      <c r="K14" s="9"/>
      <c r="L14" s="19">
        <v>124819</v>
      </c>
      <c r="M14" s="9"/>
      <c r="N14" s="19">
        <v>91641</v>
      </c>
    </row>
    <row r="15" spans="8:14" ht="9" customHeight="1">
      <c r="H15" s="19"/>
      <c r="I15" s="9"/>
      <c r="J15" s="19"/>
      <c r="K15" s="9"/>
      <c r="L15" s="19"/>
      <c r="M15" s="9"/>
      <c r="N15" s="19"/>
    </row>
    <row r="16" spans="2:14" ht="12.75">
      <c r="B16" t="s">
        <v>32</v>
      </c>
      <c r="H16" s="19">
        <v>-35428</v>
      </c>
      <c r="I16" s="9"/>
      <c r="J16" s="19">
        <v>-31805</v>
      </c>
      <c r="K16" s="9"/>
      <c r="L16" s="19">
        <v>-35428</v>
      </c>
      <c r="M16" s="9"/>
      <c r="N16" s="19">
        <v>-31805</v>
      </c>
    </row>
    <row r="17" spans="8:14" ht="9" customHeight="1">
      <c r="H17" s="19"/>
      <c r="I17" s="9"/>
      <c r="J17" s="19"/>
      <c r="K17" s="9"/>
      <c r="L17" s="19"/>
      <c r="M17" s="9"/>
      <c r="N17" s="19"/>
    </row>
    <row r="18" spans="2:14" ht="12.75">
      <c r="B18" t="s">
        <v>33</v>
      </c>
      <c r="H18" s="19">
        <v>-13279</v>
      </c>
      <c r="I18" s="9"/>
      <c r="J18" s="19">
        <v>-12207</v>
      </c>
      <c r="K18" s="9"/>
      <c r="L18" s="19">
        <v>-13279</v>
      </c>
      <c r="M18" s="9"/>
      <c r="N18" s="19">
        <v>-12207</v>
      </c>
    </row>
    <row r="19" spans="8:14" ht="9" customHeight="1">
      <c r="H19" s="19"/>
      <c r="I19" s="9"/>
      <c r="J19" s="19"/>
      <c r="K19" s="9"/>
      <c r="L19" s="19"/>
      <c r="M19" s="9"/>
      <c r="N19" s="19"/>
    </row>
    <row r="20" spans="2:14" ht="12.75">
      <c r="B20" t="s">
        <v>109</v>
      </c>
      <c r="H20" s="19">
        <f>-7074-7686</f>
        <v>-14760</v>
      </c>
      <c r="I20" s="9"/>
      <c r="J20" s="19">
        <v>-25363</v>
      </c>
      <c r="K20" s="9"/>
      <c r="L20" s="19">
        <f>-7074-7686</f>
        <v>-14760</v>
      </c>
      <c r="M20" s="9"/>
      <c r="N20" s="19">
        <v>-25363</v>
      </c>
    </row>
    <row r="21" spans="8:14" ht="9" customHeight="1">
      <c r="H21" s="19"/>
      <c r="I21" s="9"/>
      <c r="J21" s="19"/>
      <c r="K21" s="9"/>
      <c r="L21" s="19"/>
      <c r="M21" s="9"/>
      <c r="N21" s="19"/>
    </row>
    <row r="22" spans="2:14" ht="12.75">
      <c r="B22" s="21" t="s">
        <v>45</v>
      </c>
      <c r="D22" s="15"/>
      <c r="E22" s="16"/>
      <c r="H22" s="19">
        <f>-24638-1</f>
        <v>-24639</v>
      </c>
      <c r="I22" s="9"/>
      <c r="J22" s="19">
        <v>-21451</v>
      </c>
      <c r="K22" s="9"/>
      <c r="L22" s="19">
        <f>-24638-1</f>
        <v>-24639</v>
      </c>
      <c r="M22" s="9"/>
      <c r="N22" s="19">
        <v>-21451</v>
      </c>
    </row>
    <row r="23" spans="8:14" ht="9" customHeight="1">
      <c r="H23" s="36"/>
      <c r="I23" s="17"/>
      <c r="J23" s="36"/>
      <c r="K23" s="17"/>
      <c r="L23" s="36"/>
      <c r="M23" s="17"/>
      <c r="N23" s="36"/>
    </row>
    <row r="24" spans="8:14" ht="9" customHeight="1">
      <c r="H24" s="19"/>
      <c r="I24" s="9"/>
      <c r="J24" s="19"/>
      <c r="K24" s="9"/>
      <c r="L24" s="19"/>
      <c r="M24" s="9"/>
      <c r="N24" s="19"/>
    </row>
    <row r="25" spans="2:14" ht="12.75">
      <c r="B25" t="s">
        <v>82</v>
      </c>
      <c r="H25" s="19">
        <f>SUM(H14:H24)</f>
        <v>36713</v>
      </c>
      <c r="I25" s="9"/>
      <c r="J25" s="19">
        <f>SUM(J14:J23)</f>
        <v>815</v>
      </c>
      <c r="K25" s="9"/>
      <c r="L25" s="19">
        <f>SUM(L14:L24)</f>
        <v>36713</v>
      </c>
      <c r="M25" s="9"/>
      <c r="N25" s="19">
        <f>SUM(N14:N23)</f>
        <v>815</v>
      </c>
    </row>
    <row r="26" spans="8:14" ht="9" customHeight="1">
      <c r="H26" s="19"/>
      <c r="I26" s="9"/>
      <c r="J26" s="19"/>
      <c r="K26" s="9"/>
      <c r="L26" s="19"/>
      <c r="M26" s="9"/>
      <c r="N26" s="19"/>
    </row>
    <row r="27" spans="2:14" ht="12.75">
      <c r="B27" s="38" t="s">
        <v>34</v>
      </c>
      <c r="C27" s="38"/>
      <c r="D27" s="39"/>
      <c r="E27" s="40"/>
      <c r="F27" s="38"/>
      <c r="G27" s="38"/>
      <c r="H27" s="41">
        <f>-309+309</f>
        <v>0</v>
      </c>
      <c r="I27" s="42"/>
      <c r="J27" s="41">
        <v>-57</v>
      </c>
      <c r="K27" s="42"/>
      <c r="L27" s="41">
        <f>-309+309</f>
        <v>0</v>
      </c>
      <c r="M27" s="42"/>
      <c r="N27" s="41">
        <v>-57</v>
      </c>
    </row>
    <row r="28" spans="8:14" ht="9" customHeight="1">
      <c r="H28" s="19"/>
      <c r="I28" s="9"/>
      <c r="J28" s="19"/>
      <c r="K28" s="9"/>
      <c r="L28" s="19"/>
      <c r="M28" s="9"/>
      <c r="N28" s="19"/>
    </row>
    <row r="29" spans="2:14" ht="12.75">
      <c r="B29" t="s">
        <v>35</v>
      </c>
      <c r="H29" s="19"/>
      <c r="I29" s="9"/>
      <c r="J29" s="19"/>
      <c r="K29" s="9"/>
      <c r="L29" s="19"/>
      <c r="M29" s="9"/>
      <c r="N29" s="19"/>
    </row>
    <row r="30" spans="3:14" ht="12.75">
      <c r="C30" t="s">
        <v>36</v>
      </c>
      <c r="H30" s="19">
        <v>-501</v>
      </c>
      <c r="I30" s="9"/>
      <c r="J30" s="19">
        <v>-41</v>
      </c>
      <c r="K30" s="9"/>
      <c r="L30" s="19">
        <v>-501</v>
      </c>
      <c r="M30" s="9"/>
      <c r="N30" s="19">
        <v>-41</v>
      </c>
    </row>
    <row r="31" spans="8:14" ht="9" customHeight="1">
      <c r="H31" s="36"/>
      <c r="I31" s="17"/>
      <c r="J31" s="36"/>
      <c r="K31" s="17"/>
      <c r="L31" s="36"/>
      <c r="M31" s="17"/>
      <c r="N31" s="36"/>
    </row>
    <row r="32" spans="8:14" ht="9" customHeight="1">
      <c r="H32" s="19"/>
      <c r="I32" s="9"/>
      <c r="J32" s="19"/>
      <c r="K32" s="9"/>
      <c r="L32" s="19"/>
      <c r="M32" s="9"/>
      <c r="N32" s="19"/>
    </row>
    <row r="33" spans="2:14" ht="12.75">
      <c r="B33" t="s">
        <v>37</v>
      </c>
      <c r="H33" s="19">
        <f>+SUM(H25:H30)</f>
        <v>36212</v>
      </c>
      <c r="I33" s="9"/>
      <c r="J33" s="19">
        <f>+SUM(J25:J30)</f>
        <v>717</v>
      </c>
      <c r="K33" s="9"/>
      <c r="L33" s="19">
        <f>+SUM(L25:L30)</f>
        <v>36212</v>
      </c>
      <c r="M33" s="9"/>
      <c r="N33" s="19">
        <f>+SUM(N25:N30)</f>
        <v>717</v>
      </c>
    </row>
    <row r="34" spans="8:14" ht="9" customHeight="1">
      <c r="H34" s="19"/>
      <c r="I34" s="9"/>
      <c r="J34" s="19"/>
      <c r="K34" s="9"/>
      <c r="L34" s="19"/>
      <c r="M34" s="9"/>
      <c r="N34" s="19"/>
    </row>
    <row r="35" spans="2:14" ht="12.75">
      <c r="B35" t="s">
        <v>38</v>
      </c>
      <c r="H35" s="19">
        <v>-9298</v>
      </c>
      <c r="I35" s="9"/>
      <c r="J35" s="19">
        <v>-4020</v>
      </c>
      <c r="K35" s="9"/>
      <c r="L35" s="19">
        <f>+H35</f>
        <v>-9298</v>
      </c>
      <c r="M35" s="9"/>
      <c r="N35" s="19">
        <v>-4020</v>
      </c>
    </row>
    <row r="36" spans="8:14" ht="9" customHeight="1">
      <c r="H36" s="19"/>
      <c r="I36" s="9"/>
      <c r="J36" s="19"/>
      <c r="K36" s="9"/>
      <c r="L36" s="19"/>
      <c r="M36" s="9"/>
      <c r="N36" s="19"/>
    </row>
    <row r="37" spans="2:14" ht="12.75">
      <c r="B37" t="s">
        <v>39</v>
      </c>
      <c r="H37" s="19">
        <v>-1312</v>
      </c>
      <c r="I37" s="9"/>
      <c r="J37" s="19">
        <v>-741</v>
      </c>
      <c r="K37" s="9"/>
      <c r="L37" s="19">
        <f>+H37</f>
        <v>-1312</v>
      </c>
      <c r="M37" s="9"/>
      <c r="N37" s="19">
        <v>-741</v>
      </c>
    </row>
    <row r="38" spans="8:14" ht="12.75">
      <c r="H38" s="36"/>
      <c r="I38" s="17"/>
      <c r="J38" s="36"/>
      <c r="K38" s="17"/>
      <c r="L38" s="36"/>
      <c r="M38" s="17"/>
      <c r="N38" s="36"/>
    </row>
    <row r="39" spans="8:14" ht="9" customHeight="1">
      <c r="H39" s="19"/>
      <c r="I39" s="9"/>
      <c r="J39" s="19"/>
      <c r="K39" s="9"/>
      <c r="L39" s="19"/>
      <c r="M39" s="9"/>
      <c r="N39" s="19"/>
    </row>
    <row r="40" spans="2:14" ht="12.75">
      <c r="B40" t="s">
        <v>40</v>
      </c>
      <c r="H40" s="19">
        <f>+SUM(H33:H37)</f>
        <v>25602</v>
      </c>
      <c r="I40" s="9"/>
      <c r="J40" s="19">
        <f>+SUM(J33:J37)</f>
        <v>-4044</v>
      </c>
      <c r="K40" s="9"/>
      <c r="L40" s="19">
        <f>+SUM(L33:L37)</f>
        <v>25602</v>
      </c>
      <c r="M40" s="9"/>
      <c r="N40" s="19">
        <f>+SUM(N33:N37)</f>
        <v>-4044</v>
      </c>
    </row>
    <row r="41" spans="3:14" ht="12.75">
      <c r="C41" t="s">
        <v>83</v>
      </c>
      <c r="H41" s="19"/>
      <c r="I41" s="9"/>
      <c r="J41" s="19"/>
      <c r="K41" s="9"/>
      <c r="L41" s="19"/>
      <c r="M41" s="9"/>
      <c r="N41" s="19"/>
    </row>
    <row r="42" spans="8:14" ht="9" customHeight="1">
      <c r="H42" s="19"/>
      <c r="I42" s="9"/>
      <c r="J42" s="19"/>
      <c r="K42" s="9"/>
      <c r="L42" s="19"/>
      <c r="M42" s="9"/>
      <c r="N42" s="19"/>
    </row>
    <row r="43" spans="2:14" ht="12.75">
      <c r="B43" t="s">
        <v>41</v>
      </c>
      <c r="H43" s="19">
        <v>-739</v>
      </c>
      <c r="I43" s="9"/>
      <c r="J43" s="19">
        <v>-441</v>
      </c>
      <c r="K43" s="9"/>
      <c r="L43" s="19">
        <f>+H43</f>
        <v>-739</v>
      </c>
      <c r="M43" s="9"/>
      <c r="N43" s="19">
        <v>-441</v>
      </c>
    </row>
    <row r="44" spans="8:14" ht="9" customHeight="1">
      <c r="H44" s="36"/>
      <c r="I44" s="17"/>
      <c r="J44" s="36"/>
      <c r="K44" s="17"/>
      <c r="L44" s="36"/>
      <c r="M44" s="17"/>
      <c r="N44" s="36"/>
    </row>
    <row r="45" spans="8:14" ht="9" customHeight="1">
      <c r="H45" s="19"/>
      <c r="I45" s="9"/>
      <c r="J45" s="19"/>
      <c r="K45" s="9"/>
      <c r="L45" s="9"/>
      <c r="M45" s="9"/>
      <c r="N45" s="19"/>
    </row>
    <row r="46" spans="2:14" ht="12.75">
      <c r="B46" t="s">
        <v>44</v>
      </c>
      <c r="H46" s="19">
        <f>+SUM(H40:H43)</f>
        <v>24863</v>
      </c>
      <c r="I46" s="9"/>
      <c r="J46" s="19">
        <f>+SUM(J40:J43)</f>
        <v>-4485</v>
      </c>
      <c r="K46" s="9"/>
      <c r="L46" s="19">
        <f>+SUM(L40:L43)</f>
        <v>24863</v>
      </c>
      <c r="M46" s="9"/>
      <c r="N46" s="19">
        <f>+SUM(N40:N43)</f>
        <v>-4485</v>
      </c>
    </row>
    <row r="47" spans="8:14" ht="9" customHeight="1" thickBot="1">
      <c r="H47" s="18"/>
      <c r="I47" s="18"/>
      <c r="J47" s="18"/>
      <c r="K47" s="18"/>
      <c r="L47" s="18"/>
      <c r="M47" s="18"/>
      <c r="N47" s="37"/>
    </row>
    <row r="48" spans="8:14" ht="9" customHeight="1" thickTop="1">
      <c r="H48" s="9"/>
      <c r="I48" s="9"/>
      <c r="J48" s="9"/>
      <c r="K48" s="9"/>
      <c r="L48" s="9"/>
      <c r="M48" s="9"/>
      <c r="N48" s="9"/>
    </row>
    <row r="49" spans="2:14" ht="12.75">
      <c r="B49" s="1" t="s">
        <v>42</v>
      </c>
      <c r="H49" s="20">
        <f>+H46/562965*100</f>
        <v>4.4164379668363045</v>
      </c>
      <c r="I49" s="9"/>
      <c r="J49" s="20">
        <f>+J46/562965*100</f>
        <v>-0.796674748874264</v>
      </c>
      <c r="K49" s="9"/>
      <c r="L49" s="20">
        <f>+L46/562965*100</f>
        <v>4.4164379668363045</v>
      </c>
      <c r="M49" s="9"/>
      <c r="N49" s="20">
        <f>+N46/562965*100</f>
        <v>-0.796674748874264</v>
      </c>
    </row>
    <row r="50" spans="8:14" ht="12.75">
      <c r="H50" s="9"/>
      <c r="I50" s="9"/>
      <c r="J50" s="9"/>
      <c r="K50" s="9"/>
      <c r="L50" s="9"/>
      <c r="M50" s="9"/>
      <c r="N50" s="9"/>
    </row>
  </sheetData>
  <mergeCells count="9">
    <mergeCell ref="L1:N1"/>
    <mergeCell ref="B2:N2"/>
    <mergeCell ref="H10:J10"/>
    <mergeCell ref="L10:N10"/>
    <mergeCell ref="B4:N4"/>
    <mergeCell ref="B5:N5"/>
    <mergeCell ref="H9:J9"/>
    <mergeCell ref="L9:N9"/>
    <mergeCell ref="L8:N8"/>
  </mergeCells>
  <printOptions/>
  <pageMargins left="0.75" right="0.7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zoomScaleSheetLayoutView="100" workbookViewId="0" topLeftCell="A1">
      <selection activeCell="C8" sqref="C8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140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</cols>
  <sheetData>
    <row r="1" spans="6:8" ht="15.75">
      <c r="F1" s="60"/>
      <c r="G1" s="60"/>
      <c r="H1" s="60"/>
    </row>
    <row r="2" spans="2:8" ht="18">
      <c r="B2" s="61" t="s">
        <v>112</v>
      </c>
      <c r="C2" s="61"/>
      <c r="D2" s="61"/>
      <c r="E2" s="61"/>
      <c r="F2" s="61"/>
      <c r="G2" s="61"/>
      <c r="H2" s="61"/>
    </row>
    <row r="4" spans="2:8" ht="16.5">
      <c r="B4" s="66" t="s">
        <v>47</v>
      </c>
      <c r="C4" s="66"/>
      <c r="D4" s="66"/>
      <c r="E4" s="66"/>
      <c r="F4" s="66"/>
      <c r="G4" s="66"/>
      <c r="H4" s="66"/>
    </row>
    <row r="5" spans="2:8" ht="9" customHeight="1" thickBot="1">
      <c r="B5" s="57"/>
      <c r="C5" s="57"/>
      <c r="D5" s="57"/>
      <c r="E5" s="57"/>
      <c r="F5" s="57"/>
      <c r="G5" s="57"/>
      <c r="H5" s="57"/>
    </row>
    <row r="7" spans="4:8" ht="12.75">
      <c r="D7" s="1"/>
      <c r="E7" s="1"/>
      <c r="F7" s="2" t="s">
        <v>0</v>
      </c>
      <c r="G7" s="1"/>
      <c r="H7" s="2" t="s">
        <v>0</v>
      </c>
    </row>
    <row r="8" spans="4:8" ht="12.75">
      <c r="D8" s="1"/>
      <c r="E8" s="1"/>
      <c r="F8" s="3" t="s">
        <v>46</v>
      </c>
      <c r="G8" s="1"/>
      <c r="H8" s="3" t="s">
        <v>1</v>
      </c>
    </row>
    <row r="9" spans="2:8" ht="13.5" thickBot="1">
      <c r="B9" s="5" t="s">
        <v>2</v>
      </c>
      <c r="D9" s="2"/>
      <c r="E9" s="1"/>
      <c r="F9" s="6" t="s">
        <v>77</v>
      </c>
      <c r="G9" s="7"/>
      <c r="H9" s="6" t="s">
        <v>77</v>
      </c>
    </row>
    <row r="10" ht="12.75">
      <c r="D10" s="8"/>
    </row>
    <row r="11" spans="2:8" ht="12.75">
      <c r="B11" t="s">
        <v>3</v>
      </c>
      <c r="D11" s="8"/>
      <c r="F11" s="41">
        <v>467145</v>
      </c>
      <c r="G11" s="9"/>
      <c r="H11" s="19">
        <v>465217</v>
      </c>
    </row>
    <row r="12" spans="2:8" ht="12.75">
      <c r="B12" t="s">
        <v>4</v>
      </c>
      <c r="D12" s="8"/>
      <c r="F12" s="41">
        <v>226463</v>
      </c>
      <c r="G12" s="9"/>
      <c r="H12" s="19">
        <v>3210704</v>
      </c>
    </row>
    <row r="13" spans="2:8" ht="12.75">
      <c r="B13" t="s">
        <v>5</v>
      </c>
      <c r="D13" s="8"/>
      <c r="F13" s="41">
        <v>2785820</v>
      </c>
      <c r="G13" s="9"/>
      <c r="H13" s="19">
        <v>2786291</v>
      </c>
    </row>
    <row r="14" spans="2:8" ht="12.75">
      <c r="B14" t="s">
        <v>6</v>
      </c>
      <c r="D14" s="8"/>
      <c r="F14" s="41">
        <v>2328180</v>
      </c>
      <c r="G14" s="9"/>
      <c r="H14" s="19">
        <v>1630417</v>
      </c>
    </row>
    <row r="15" spans="2:8" ht="12.75">
      <c r="B15" t="s">
        <v>7</v>
      </c>
      <c r="D15" s="8"/>
      <c r="F15" s="41">
        <v>6854030</v>
      </c>
      <c r="G15" s="9"/>
      <c r="H15" s="19">
        <v>6524108</v>
      </c>
    </row>
    <row r="16" spans="2:8" ht="12.75">
      <c r="B16" t="s">
        <v>11</v>
      </c>
      <c r="D16" s="8"/>
      <c r="F16" s="41">
        <v>8650</v>
      </c>
      <c r="G16" s="9"/>
      <c r="H16" s="19">
        <v>11052</v>
      </c>
    </row>
    <row r="17" spans="2:8" ht="12.75">
      <c r="B17" t="s">
        <v>8</v>
      </c>
      <c r="D17" s="8"/>
      <c r="F17" s="53">
        <f>195723-1</f>
        <v>195722</v>
      </c>
      <c r="G17" s="9"/>
      <c r="H17" s="19">
        <v>156246</v>
      </c>
    </row>
    <row r="18" spans="2:8" ht="12.75">
      <c r="B18" t="s">
        <v>78</v>
      </c>
      <c r="D18" s="8"/>
      <c r="F18" s="41">
        <v>993</v>
      </c>
      <c r="G18" s="9"/>
      <c r="H18" s="19">
        <v>1493</v>
      </c>
    </row>
    <row r="19" spans="2:8" ht="12.75">
      <c r="B19" t="s">
        <v>79</v>
      </c>
      <c r="D19" s="8"/>
      <c r="F19" s="41">
        <v>11</v>
      </c>
      <c r="G19" s="9"/>
      <c r="H19" s="19">
        <v>19</v>
      </c>
    </row>
    <row r="20" spans="2:8" ht="12.75">
      <c r="B20" t="s">
        <v>9</v>
      </c>
      <c r="D20" s="8"/>
      <c r="F20" s="41">
        <v>372925</v>
      </c>
      <c r="G20" s="9"/>
      <c r="H20" s="19">
        <v>337735</v>
      </c>
    </row>
    <row r="21" spans="2:8" ht="12.75">
      <c r="B21" t="s">
        <v>10</v>
      </c>
      <c r="D21" s="8"/>
      <c r="F21" s="41">
        <v>100</v>
      </c>
      <c r="G21" s="9"/>
      <c r="H21" s="19">
        <v>100</v>
      </c>
    </row>
    <row r="22" spans="2:8" ht="12.75">
      <c r="B22" t="s">
        <v>80</v>
      </c>
      <c r="D22" s="8"/>
      <c r="F22" s="41">
        <v>270481</v>
      </c>
      <c r="G22" s="9"/>
      <c r="H22" s="19">
        <v>279614</v>
      </c>
    </row>
    <row r="23" spans="4:8" ht="6" customHeight="1">
      <c r="D23" s="8"/>
      <c r="F23" s="19"/>
      <c r="G23" s="9"/>
      <c r="H23" s="19"/>
    </row>
    <row r="24" spans="2:8" ht="13.5" thickBot="1">
      <c r="B24" s="1" t="s">
        <v>12</v>
      </c>
      <c r="D24" s="8"/>
      <c r="F24" s="33">
        <f>+SUM(F11:F22)</f>
        <v>13510520</v>
      </c>
      <c r="G24" s="10"/>
      <c r="H24" s="33">
        <f>+SUM(H11:H22)</f>
        <v>15402996</v>
      </c>
    </row>
    <row r="25" spans="4:8" ht="12.75">
      <c r="D25" s="8"/>
      <c r="F25" s="9"/>
      <c r="G25" s="9"/>
      <c r="H25" s="9"/>
    </row>
    <row r="26" spans="2:8" ht="12.75">
      <c r="B26" s="5" t="s">
        <v>13</v>
      </c>
      <c r="D26" s="8"/>
      <c r="F26" s="9"/>
      <c r="G26" s="9"/>
      <c r="H26" s="9"/>
    </row>
    <row r="27" spans="4:8" ht="12.75">
      <c r="D27" s="8"/>
      <c r="F27" s="9"/>
      <c r="G27" s="9"/>
      <c r="H27" s="9"/>
    </row>
    <row r="28" spans="2:8" ht="12.75">
      <c r="B28" t="s">
        <v>14</v>
      </c>
      <c r="D28" s="8"/>
      <c r="F28" s="19">
        <v>9262114</v>
      </c>
      <c r="G28" s="9"/>
      <c r="H28" s="19">
        <v>10740921</v>
      </c>
    </row>
    <row r="29" spans="2:8" ht="12.75">
      <c r="B29" t="s">
        <v>15</v>
      </c>
      <c r="D29" s="8"/>
      <c r="F29" s="19">
        <v>928850</v>
      </c>
      <c r="G29" s="9"/>
      <c r="H29" s="19">
        <v>1481370</v>
      </c>
    </row>
    <row r="30" spans="2:8" ht="12.75">
      <c r="B30" t="s">
        <v>16</v>
      </c>
      <c r="D30" s="8"/>
      <c r="F30" s="19">
        <v>57869</v>
      </c>
      <c r="G30" s="9"/>
      <c r="H30" s="19">
        <v>65820</v>
      </c>
    </row>
    <row r="31" spans="2:8" ht="12.75">
      <c r="B31" t="s">
        <v>81</v>
      </c>
      <c r="D31" s="8"/>
      <c r="F31" s="19">
        <v>395158</v>
      </c>
      <c r="G31" s="9"/>
      <c r="H31" s="19">
        <v>356531</v>
      </c>
    </row>
    <row r="32" spans="2:8" ht="12.75">
      <c r="B32" s="1" t="s">
        <v>17</v>
      </c>
      <c r="D32" s="8"/>
      <c r="F32" s="34">
        <f>SUM(F28:F31)</f>
        <v>10643991</v>
      </c>
      <c r="G32" s="11"/>
      <c r="H32" s="34">
        <f>+SUM(H28:H31)</f>
        <v>12644642</v>
      </c>
    </row>
    <row r="33" spans="4:8" ht="12.75">
      <c r="D33" s="8"/>
      <c r="F33" s="19"/>
      <c r="G33" s="9"/>
      <c r="H33" s="19"/>
    </row>
    <row r="34" spans="2:8" ht="12.75">
      <c r="B34" t="s">
        <v>18</v>
      </c>
      <c r="D34" s="8"/>
      <c r="F34" s="19">
        <v>562965</v>
      </c>
      <c r="G34" s="9"/>
      <c r="H34" s="19">
        <v>562965</v>
      </c>
    </row>
    <row r="35" spans="2:8" ht="12.75">
      <c r="B35" t="s">
        <v>19</v>
      </c>
      <c r="D35" s="8"/>
      <c r="F35" s="19">
        <f>F36-F34</f>
        <v>905799</v>
      </c>
      <c r="G35" s="9"/>
      <c r="H35" s="19">
        <v>880650</v>
      </c>
    </row>
    <row r="36" spans="2:8" ht="12.75">
      <c r="B36" s="1" t="s">
        <v>20</v>
      </c>
      <c r="D36" s="8"/>
      <c r="F36" s="34">
        <f>+'CHANGES IN EQUITY'!R21</f>
        <v>1468764</v>
      </c>
      <c r="G36" s="11"/>
      <c r="H36" s="34">
        <f>+SUM(H34:H35)</f>
        <v>1443615</v>
      </c>
    </row>
    <row r="37" spans="4:8" ht="12.75">
      <c r="D37" s="8"/>
      <c r="F37" s="9"/>
      <c r="G37" s="9"/>
      <c r="H37" s="19"/>
    </row>
    <row r="38" spans="2:8" ht="12.75">
      <c r="B38" t="s">
        <v>21</v>
      </c>
      <c r="D38" s="8"/>
      <c r="F38" s="19">
        <v>1160765</v>
      </c>
      <c r="G38" s="9"/>
      <c r="H38" s="19">
        <v>1101224</v>
      </c>
    </row>
    <row r="39" spans="2:8" ht="12.75">
      <c r="B39" t="s">
        <v>22</v>
      </c>
      <c r="D39" s="8"/>
      <c r="F39" s="19">
        <v>119541</v>
      </c>
      <c r="G39" s="9"/>
      <c r="H39" s="19">
        <v>108822</v>
      </c>
    </row>
    <row r="40" spans="2:8" ht="12.75">
      <c r="B40" t="s">
        <v>23</v>
      </c>
      <c r="D40" s="8"/>
      <c r="F40" s="19">
        <v>70765</v>
      </c>
      <c r="G40" s="9"/>
      <c r="H40" s="19">
        <v>60491</v>
      </c>
    </row>
    <row r="41" spans="2:8" ht="12.75">
      <c r="B41" t="s">
        <v>24</v>
      </c>
      <c r="D41" s="8"/>
      <c r="F41" s="19">
        <v>230</v>
      </c>
      <c r="G41" s="9"/>
      <c r="H41" s="19">
        <v>424</v>
      </c>
    </row>
    <row r="42" spans="2:8" ht="12.75">
      <c r="B42" t="s">
        <v>25</v>
      </c>
      <c r="D42" s="8"/>
      <c r="F42" s="19">
        <v>1541</v>
      </c>
      <c r="G42" s="9"/>
      <c r="H42" s="19">
        <v>1829</v>
      </c>
    </row>
    <row r="43" spans="2:8" ht="12.75">
      <c r="B43" t="s">
        <v>26</v>
      </c>
      <c r="D43" s="8"/>
      <c r="F43" s="19">
        <v>341</v>
      </c>
      <c r="G43" s="9"/>
      <c r="H43" s="19">
        <v>267</v>
      </c>
    </row>
    <row r="44" spans="2:8" ht="12.75">
      <c r="B44" s="1" t="s">
        <v>27</v>
      </c>
      <c r="D44" s="8"/>
      <c r="F44" s="34">
        <f>+SUM(F38:F43)</f>
        <v>1353183</v>
      </c>
      <c r="G44" s="11"/>
      <c r="H44" s="34">
        <f>+SUM(H38:H43)</f>
        <v>1273057</v>
      </c>
    </row>
    <row r="45" spans="4:8" ht="12.75">
      <c r="D45" s="8"/>
      <c r="F45" s="9"/>
      <c r="G45" s="9"/>
      <c r="H45" s="19"/>
    </row>
    <row r="46" spans="2:8" ht="12.75">
      <c r="B46" s="1" t="s">
        <v>28</v>
      </c>
      <c r="D46" s="8"/>
      <c r="F46" s="19">
        <v>44582</v>
      </c>
      <c r="G46" s="9"/>
      <c r="H46" s="19">
        <v>41682</v>
      </c>
    </row>
    <row r="47" spans="4:8" ht="12.75">
      <c r="D47" s="8"/>
      <c r="F47" s="9"/>
      <c r="G47" s="9"/>
      <c r="H47" s="19"/>
    </row>
    <row r="48" spans="2:8" ht="13.5" thickBot="1">
      <c r="B48" s="1" t="s">
        <v>29</v>
      </c>
      <c r="D48" s="8"/>
      <c r="F48" s="33">
        <f>+F46+F44+F36+F32</f>
        <v>13510520</v>
      </c>
      <c r="G48" s="10"/>
      <c r="H48" s="33">
        <f>+H46+H44+H36+H32</f>
        <v>15402996</v>
      </c>
    </row>
    <row r="49" spans="4:8" ht="12.75">
      <c r="D49" s="8"/>
      <c r="F49" s="9"/>
      <c r="G49" s="9"/>
      <c r="H49" s="9"/>
    </row>
    <row r="50" spans="2:8" ht="12.75">
      <c r="B50" s="5" t="s">
        <v>30</v>
      </c>
      <c r="D50" s="8"/>
      <c r="F50" s="43">
        <f>2217012+189606</f>
        <v>2406618</v>
      </c>
      <c r="G50" s="12"/>
      <c r="H50" s="43">
        <v>2282389</v>
      </c>
    </row>
    <row r="51" spans="4:8" ht="12.75">
      <c r="D51" s="8"/>
      <c r="F51" s="9"/>
      <c r="G51" s="9"/>
      <c r="H51" s="9"/>
    </row>
    <row r="52" spans="2:8" ht="12.75">
      <c r="B52" t="s">
        <v>31</v>
      </c>
      <c r="D52" s="8"/>
      <c r="F52" s="35">
        <f>F36/F34</f>
        <v>2.6089792438251047</v>
      </c>
      <c r="G52" s="12"/>
      <c r="H52" s="35">
        <f>H36/H34</f>
        <v>2.5643068396791984</v>
      </c>
    </row>
    <row r="53" spans="4:8" ht="12.75">
      <c r="D53" s="8"/>
      <c r="F53" s="9"/>
      <c r="G53" s="9"/>
      <c r="H53" s="9"/>
    </row>
    <row r="54" spans="4:8" ht="12.75">
      <c r="D54" s="8"/>
      <c r="F54" s="9"/>
      <c r="G54" s="9"/>
      <c r="H54" s="9"/>
    </row>
    <row r="55" spans="4:8" ht="12.75">
      <c r="D55" s="8"/>
      <c r="F55" s="9"/>
      <c r="G55" s="9"/>
      <c r="H55" s="9"/>
    </row>
    <row r="56" spans="6:8" ht="12.75">
      <c r="F56" s="9"/>
      <c r="G56" s="9"/>
      <c r="H56" s="9"/>
    </row>
    <row r="57" spans="6:8" ht="12.75">
      <c r="F57" s="9">
        <f>+F48-F24</f>
        <v>0</v>
      </c>
      <c r="G57" s="9"/>
      <c r="H57" s="9">
        <f>+H48-H24</f>
        <v>0</v>
      </c>
    </row>
    <row r="58" spans="6:8" ht="12.75">
      <c r="F58" s="9"/>
      <c r="G58" s="9"/>
      <c r="H58" s="9"/>
    </row>
    <row r="59" ht="12.75">
      <c r="F59" s="13"/>
    </row>
  </sheetData>
  <mergeCells count="3">
    <mergeCell ref="B4:H4"/>
    <mergeCell ref="B2:H2"/>
    <mergeCell ref="F1:H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90" zoomScaleNormal="90" zoomScaleSheetLayoutView="90" workbookViewId="0" topLeftCell="A1">
      <selection activeCell="D15" sqref="D15"/>
    </sheetView>
  </sheetViews>
  <sheetFormatPr defaultColWidth="9.140625" defaultRowHeight="12.75"/>
  <cols>
    <col min="1" max="1" width="2.140625" style="25" customWidth="1"/>
    <col min="2" max="3" width="9.140625" style="25" customWidth="1"/>
    <col min="4" max="4" width="9.57421875" style="25" customWidth="1"/>
    <col min="5" max="5" width="1.7109375" style="25" customWidth="1"/>
    <col min="6" max="6" width="11.7109375" style="26" customWidth="1"/>
    <col min="7" max="7" width="1.7109375" style="25" customWidth="1"/>
    <col min="8" max="8" width="11.7109375" style="26" customWidth="1"/>
    <col min="9" max="9" width="1.7109375" style="25" customWidth="1"/>
    <col min="10" max="10" width="11.7109375" style="26" customWidth="1"/>
    <col min="11" max="11" width="1.7109375" style="25" customWidth="1"/>
    <col min="12" max="12" width="11.7109375" style="26" customWidth="1"/>
    <col min="13" max="13" width="1.7109375" style="25" customWidth="1"/>
    <col min="14" max="14" width="12.8515625" style="25" customWidth="1"/>
    <col min="15" max="15" width="1.7109375" style="25" customWidth="1"/>
    <col min="16" max="16" width="11.7109375" style="26" customWidth="1"/>
    <col min="17" max="17" width="1.7109375" style="25" customWidth="1"/>
    <col min="18" max="18" width="15.8515625" style="26" bestFit="1" customWidth="1"/>
    <col min="19" max="16384" width="9.140625" style="25" customWidth="1"/>
  </cols>
  <sheetData>
    <row r="1" spans="6:18" ht="15.75">
      <c r="F1" s="25"/>
      <c r="H1" s="25"/>
      <c r="J1" s="25"/>
      <c r="L1" s="25"/>
      <c r="P1" s="25"/>
      <c r="R1" s="25"/>
    </row>
    <row r="2" spans="1:18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.75">
      <c r="A3" s="68" t="s">
        <v>112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.75">
      <c r="A5" s="67" t="s">
        <v>53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5.75">
      <c r="A6" s="67" t="s">
        <v>54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7.5" customHeight="1" thickBo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9" spans="10:16" ht="15.75">
      <c r="J9" s="27"/>
      <c r="L9" s="28" t="s">
        <v>55</v>
      </c>
      <c r="P9" s="29" t="s">
        <v>56</v>
      </c>
    </row>
    <row r="10" ht="15.75">
      <c r="L10" s="28" t="s">
        <v>57</v>
      </c>
    </row>
    <row r="11" spans="6:18" ht="15.75">
      <c r="F11" s="28"/>
      <c r="G11" s="30"/>
      <c r="H11" s="28"/>
      <c r="I11" s="30"/>
      <c r="J11" s="28"/>
      <c r="K11" s="30"/>
      <c r="L11" s="28" t="s">
        <v>58</v>
      </c>
      <c r="M11" s="30"/>
      <c r="N11" s="30"/>
      <c r="O11" s="30"/>
      <c r="P11" s="28"/>
      <c r="Q11" s="30"/>
      <c r="R11" s="28"/>
    </row>
    <row r="12" spans="6:18" ht="15.75">
      <c r="F12" s="28" t="s">
        <v>59</v>
      </c>
      <c r="G12" s="30"/>
      <c r="H12" s="28" t="s">
        <v>60</v>
      </c>
      <c r="I12" s="30"/>
      <c r="J12" s="28" t="s">
        <v>61</v>
      </c>
      <c r="K12" s="30"/>
      <c r="L12" s="28" t="s">
        <v>62</v>
      </c>
      <c r="M12" s="30"/>
      <c r="N12" s="28" t="s">
        <v>63</v>
      </c>
      <c r="O12" s="30"/>
      <c r="P12" s="28" t="s">
        <v>64</v>
      </c>
      <c r="Q12" s="30"/>
      <c r="R12" s="28"/>
    </row>
    <row r="13" spans="6:18" ht="15.75">
      <c r="F13" s="28" t="s">
        <v>63</v>
      </c>
      <c r="G13" s="30"/>
      <c r="H13" s="28" t="s">
        <v>65</v>
      </c>
      <c r="I13" s="30"/>
      <c r="J13" s="24" t="s">
        <v>66</v>
      </c>
      <c r="K13" s="30"/>
      <c r="L13" s="28" t="s">
        <v>61</v>
      </c>
      <c r="M13" s="30"/>
      <c r="N13" s="28" t="s">
        <v>61</v>
      </c>
      <c r="O13" s="30"/>
      <c r="P13" s="28" t="s">
        <v>67</v>
      </c>
      <c r="Q13" s="30"/>
      <c r="R13" s="28" t="s">
        <v>68</v>
      </c>
    </row>
    <row r="14" spans="1:18" ht="15.75">
      <c r="A14" s="30" t="s">
        <v>69</v>
      </c>
      <c r="F14" s="28" t="s">
        <v>52</v>
      </c>
      <c r="G14" s="30"/>
      <c r="H14" s="28" t="s">
        <v>52</v>
      </c>
      <c r="I14" s="30"/>
      <c r="J14" s="28" t="s">
        <v>52</v>
      </c>
      <c r="K14" s="30"/>
      <c r="L14" s="28" t="s">
        <v>52</v>
      </c>
      <c r="M14" s="30"/>
      <c r="N14" s="28" t="s">
        <v>52</v>
      </c>
      <c r="O14" s="30"/>
      <c r="P14" s="28" t="s">
        <v>52</v>
      </c>
      <c r="Q14" s="30"/>
      <c r="R14" s="28" t="s">
        <v>52</v>
      </c>
    </row>
    <row r="15" ht="15.75">
      <c r="N15" s="26"/>
    </row>
    <row r="16" spans="1:18" ht="15.75">
      <c r="A16" s="44" t="s">
        <v>70</v>
      </c>
      <c r="B16" s="44"/>
      <c r="C16" s="44"/>
      <c r="D16" s="44"/>
      <c r="E16" s="44"/>
      <c r="F16" s="45">
        <v>562965</v>
      </c>
      <c r="G16" s="54"/>
      <c r="H16" s="45">
        <v>595505</v>
      </c>
      <c r="I16" s="54"/>
      <c r="J16" s="45">
        <v>117224</v>
      </c>
      <c r="K16" s="54"/>
      <c r="L16" s="45">
        <v>4329</v>
      </c>
      <c r="M16" s="54"/>
      <c r="N16" s="45">
        <v>7998</v>
      </c>
      <c r="O16" s="54"/>
      <c r="P16" s="45">
        <v>155594</v>
      </c>
      <c r="Q16" s="54"/>
      <c r="R16" s="45">
        <f>SUM(F16:P16)</f>
        <v>1443615</v>
      </c>
    </row>
    <row r="17" spans="1:18" ht="15.75">
      <c r="A17" s="44" t="s">
        <v>71</v>
      </c>
      <c r="B17" s="44"/>
      <c r="C17" s="44"/>
      <c r="D17" s="44"/>
      <c r="E17" s="44"/>
      <c r="F17" s="45">
        <v>0</v>
      </c>
      <c r="G17" s="54"/>
      <c r="H17" s="45">
        <v>0</v>
      </c>
      <c r="I17" s="54"/>
      <c r="J17" s="45"/>
      <c r="K17" s="54"/>
      <c r="L17" s="45">
        <v>286</v>
      </c>
      <c r="M17" s="54"/>
      <c r="N17" s="45"/>
      <c r="O17" s="54"/>
      <c r="P17" s="45"/>
      <c r="Q17" s="54"/>
      <c r="R17" s="45">
        <f>SUM(F17:P17)</f>
        <v>286</v>
      </c>
    </row>
    <row r="18" spans="1:18" ht="15.75">
      <c r="A18" s="25" t="s">
        <v>72</v>
      </c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31"/>
      <c r="Q18" s="32"/>
      <c r="R18" s="31"/>
    </row>
    <row r="19" spans="2:18" ht="15.75">
      <c r="B19" s="25" t="s">
        <v>73</v>
      </c>
      <c r="F19" s="31">
        <v>0</v>
      </c>
      <c r="G19" s="32"/>
      <c r="H19" s="31">
        <v>0</v>
      </c>
      <c r="I19" s="32"/>
      <c r="J19" s="31"/>
      <c r="K19" s="32"/>
      <c r="L19" s="31">
        <v>167</v>
      </c>
      <c r="M19" s="32"/>
      <c r="N19" s="31"/>
      <c r="O19" s="32"/>
      <c r="P19" s="31"/>
      <c r="Q19" s="32"/>
      <c r="R19" s="31">
        <f>SUM(F19:P19)</f>
        <v>167</v>
      </c>
    </row>
    <row r="20" spans="1:18" ht="15.75">
      <c r="A20" s="25" t="s">
        <v>74</v>
      </c>
      <c r="F20" s="31">
        <v>0</v>
      </c>
      <c r="G20" s="32"/>
      <c r="H20" s="31">
        <v>0</v>
      </c>
      <c r="I20" s="32"/>
      <c r="J20" s="31"/>
      <c r="K20" s="32"/>
      <c r="L20" s="31">
        <v>0</v>
      </c>
      <c r="M20" s="32"/>
      <c r="N20" s="31">
        <v>0</v>
      </c>
      <c r="O20" s="32"/>
      <c r="P20" s="31">
        <f>+'P&amp;L'!H46</f>
        <v>24863</v>
      </c>
      <c r="Q20" s="32"/>
      <c r="R20" s="31">
        <f>SUM(F20:P20)</f>
        <v>24863</v>
      </c>
    </row>
    <row r="21" spans="1:18" ht="16.5" thickBot="1">
      <c r="A21" s="25" t="s">
        <v>75</v>
      </c>
      <c r="F21" s="22">
        <f>SUM(F16:F20)</f>
        <v>562965</v>
      </c>
      <c r="G21" s="23"/>
      <c r="H21" s="22">
        <f>SUM(H16:H20)</f>
        <v>595505</v>
      </c>
      <c r="I21" s="23"/>
      <c r="J21" s="22">
        <f>SUM(J16:J20)</f>
        <v>117224</v>
      </c>
      <c r="K21" s="23"/>
      <c r="L21" s="22">
        <f>SUM(L16:L17)</f>
        <v>4615</v>
      </c>
      <c r="M21" s="23"/>
      <c r="N21" s="22">
        <f>SUM(N16:N17)</f>
        <v>7998</v>
      </c>
      <c r="O21" s="23"/>
      <c r="P21" s="22">
        <f>SUM(P16:P17,P20:P20)</f>
        <v>180457</v>
      </c>
      <c r="Q21" s="23"/>
      <c r="R21" s="22">
        <f>SUM(R16:R17,R20:R20)</f>
        <v>1468764</v>
      </c>
    </row>
  </sheetData>
  <mergeCells count="3">
    <mergeCell ref="A5:R5"/>
    <mergeCell ref="A6:R6"/>
    <mergeCell ref="A3:R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5"/>
  <sheetViews>
    <sheetView zoomScaleSheetLayoutView="80" workbookViewId="0" topLeftCell="A1">
      <selection activeCell="I16" sqref="I16"/>
    </sheetView>
  </sheetViews>
  <sheetFormatPr defaultColWidth="9.140625" defaultRowHeight="12.75"/>
  <cols>
    <col min="1" max="2" width="1.7109375" style="25" customWidth="1"/>
    <col min="3" max="3" width="4.421875" style="25" customWidth="1"/>
    <col min="4" max="5" width="1.7109375" style="25" customWidth="1"/>
    <col min="6" max="6" width="10.57421875" style="25" customWidth="1"/>
    <col min="7" max="7" width="1.7109375" style="25" customWidth="1"/>
    <col min="8" max="9" width="9.140625" style="25" customWidth="1"/>
    <col min="10" max="10" width="14.8515625" style="25" customWidth="1"/>
    <col min="11" max="11" width="6.28125" style="25" customWidth="1"/>
    <col min="12" max="12" width="9.140625" style="25" customWidth="1"/>
    <col min="13" max="13" width="15.28125" style="25" customWidth="1"/>
    <col min="14" max="14" width="9.140625" style="25" customWidth="1"/>
    <col min="15" max="15" width="12.421875" style="25" bestFit="1" customWidth="1"/>
    <col min="16" max="16384" width="9.140625" style="25" customWidth="1"/>
  </cols>
  <sheetData>
    <row r="2" spans="1:13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.75">
      <c r="A3" s="68" t="s">
        <v>112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5.75">
      <c r="A5" s="67" t="s">
        <v>89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>
      <c r="A6" s="67" t="s">
        <v>54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6.75" customHeight="1" thickBo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ht="15.75">
      <c r="M9" s="46">
        <v>2002</v>
      </c>
    </row>
    <row r="10" ht="15.75">
      <c r="M10" s="28" t="s">
        <v>90</v>
      </c>
    </row>
    <row r="11" ht="15.75">
      <c r="M11" s="28" t="s">
        <v>91</v>
      </c>
    </row>
    <row r="12" ht="15.75">
      <c r="M12" s="47" t="s">
        <v>92</v>
      </c>
    </row>
    <row r="13" spans="1:13" ht="15.75">
      <c r="A13" s="30" t="s">
        <v>93</v>
      </c>
      <c r="M13" s="28" t="s">
        <v>52</v>
      </c>
    </row>
    <row r="15" spans="2:13" ht="15.75">
      <c r="B15" s="25" t="s">
        <v>94</v>
      </c>
      <c r="M15" s="32">
        <f>+'P&amp;L'!H33</f>
        <v>36212</v>
      </c>
    </row>
    <row r="16" spans="2:13" ht="15.75">
      <c r="B16" s="25" t="s">
        <v>95</v>
      </c>
      <c r="M16" s="32"/>
    </row>
    <row r="17" spans="3:13" ht="15.75">
      <c r="C17" s="25" t="s">
        <v>96</v>
      </c>
      <c r="M17" s="49">
        <v>51593</v>
      </c>
    </row>
    <row r="18" spans="3:13" ht="15.75">
      <c r="C18" s="25" t="s">
        <v>84</v>
      </c>
      <c r="M18" s="32">
        <f>SUM(M15:M17)</f>
        <v>87805</v>
      </c>
    </row>
    <row r="19" ht="15.75">
      <c r="M19" s="32"/>
    </row>
    <row r="20" spans="2:13" ht="15.75">
      <c r="B20" s="25" t="s">
        <v>97</v>
      </c>
      <c r="M20" s="32"/>
    </row>
    <row r="21" spans="3:13" ht="15.75">
      <c r="C21" s="25" t="s">
        <v>98</v>
      </c>
      <c r="M21" s="32">
        <v>-2470891</v>
      </c>
    </row>
    <row r="22" spans="3:13" ht="15.75">
      <c r="C22" s="25" t="s">
        <v>99</v>
      </c>
      <c r="M22" s="32">
        <f>110823-9298</f>
        <v>101525</v>
      </c>
    </row>
    <row r="23" spans="2:13" ht="15.75">
      <c r="B23" s="25" t="s">
        <v>111</v>
      </c>
      <c r="M23" s="50">
        <f>SUM(M18:M22)</f>
        <v>-2281561</v>
      </c>
    </row>
    <row r="24" spans="13:15" ht="15.75">
      <c r="M24" s="32"/>
      <c r="O24" s="51"/>
    </row>
    <row r="25" spans="1:13" ht="15.75">
      <c r="A25" s="30" t="s">
        <v>100</v>
      </c>
      <c r="M25" s="32"/>
    </row>
    <row r="26" ht="15.75">
      <c r="M26" s="32"/>
    </row>
    <row r="27" spans="2:13" ht="15.75">
      <c r="B27" s="25" t="s">
        <v>85</v>
      </c>
      <c r="M27" s="32">
        <v>-4146</v>
      </c>
    </row>
    <row r="28" spans="2:13" ht="15.75">
      <c r="B28" s="25" t="s">
        <v>101</v>
      </c>
      <c r="M28" s="32">
        <v>-696606</v>
      </c>
    </row>
    <row r="29" spans="2:13" ht="15.75">
      <c r="B29" s="25" t="s">
        <v>86</v>
      </c>
      <c r="M29" s="50">
        <f>SUM(M27:M28)</f>
        <v>-700752</v>
      </c>
    </row>
    <row r="30" ht="15.75">
      <c r="M30" s="32"/>
    </row>
    <row r="31" spans="1:13" ht="15.75" hidden="1">
      <c r="A31" s="30" t="s">
        <v>102</v>
      </c>
      <c r="M31" s="32"/>
    </row>
    <row r="32" ht="15.75" hidden="1">
      <c r="M32" s="32"/>
    </row>
    <row r="33" spans="2:13" ht="15.75" hidden="1">
      <c r="B33" s="25" t="s">
        <v>103</v>
      </c>
      <c r="M33" s="32">
        <v>0</v>
      </c>
    </row>
    <row r="34" spans="2:13" ht="15.75" hidden="1">
      <c r="B34" s="25" t="s">
        <v>104</v>
      </c>
      <c r="M34" s="32">
        <v>0</v>
      </c>
    </row>
    <row r="35" spans="2:13" ht="15.75" hidden="1">
      <c r="B35" s="25" t="s">
        <v>105</v>
      </c>
      <c r="M35" s="50">
        <f>SUM(M33:M34)</f>
        <v>0</v>
      </c>
    </row>
    <row r="36" ht="15.75" hidden="1">
      <c r="M36" s="32"/>
    </row>
    <row r="37" spans="1:13" ht="15.75">
      <c r="A37" s="30" t="s">
        <v>110</v>
      </c>
      <c r="M37" s="32">
        <f>+M35+M29+M23</f>
        <v>-2982313</v>
      </c>
    </row>
    <row r="38" spans="1:13" ht="15.75">
      <c r="A38" s="30"/>
      <c r="M38" s="32"/>
    </row>
    <row r="39" spans="1:13" ht="15.75">
      <c r="A39" s="30" t="s">
        <v>106</v>
      </c>
      <c r="M39" s="32">
        <v>3675921</v>
      </c>
    </row>
    <row r="40" ht="15.75">
      <c r="M40" s="32"/>
    </row>
    <row r="41" spans="1:13" ht="16.5" thickBot="1">
      <c r="A41" s="30" t="s">
        <v>107</v>
      </c>
      <c r="M41" s="23">
        <f>+M39+M37</f>
        <v>693608</v>
      </c>
    </row>
    <row r="42" spans="2:13" ht="15.75">
      <c r="B42" s="25" t="s">
        <v>108</v>
      </c>
      <c r="M42" s="32"/>
    </row>
    <row r="43" spans="3:13" ht="15.75">
      <c r="C43" s="48" t="s">
        <v>43</v>
      </c>
      <c r="M43" s="32">
        <v>467145</v>
      </c>
    </row>
    <row r="44" spans="3:13" ht="15.75">
      <c r="C44" s="48" t="s">
        <v>87</v>
      </c>
      <c r="M44" s="49">
        <v>226463</v>
      </c>
    </row>
    <row r="45" ht="16.5" thickBot="1">
      <c r="M45" s="52">
        <f>SUM(M43:M44)</f>
        <v>693608</v>
      </c>
    </row>
  </sheetData>
  <mergeCells count="3">
    <mergeCell ref="A5:M5"/>
    <mergeCell ref="A6:M6"/>
    <mergeCell ref="A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aziz</cp:lastModifiedBy>
  <cp:lastPrinted>2002-11-30T04:39:02Z</cp:lastPrinted>
  <dcterms:created xsi:type="dcterms:W3CDTF">2002-10-23T07:32:02Z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